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rge\OneDrive\Área de Trabalho\Geral_2\Coordenação_PPGSASPT\Edital_2025\Edital Final 2025\Formularios Edital 2025\"/>
    </mc:Choice>
  </mc:AlternateContent>
  <bookViews>
    <workbookView xWindow="0" yWindow="0" windowWidth="20490" windowHeight="7635"/>
  </bookViews>
  <sheets>
    <sheet name="Planilha1" sheetId="1" r:id="rId1"/>
  </sheets>
  <calcPr calcId="152511"/>
  <extLst>
    <ext uri="GoogleSheetsCustomDataVersion2">
      <go:sheetsCustomData xmlns:go="http://customooxmlschemas.google.com/" r:id="rId5" roundtripDataChecksum="jMiReyfxaoyW2uM5SxKehvhhC/nHyUASjJRaeUsiAqY="/>
    </ext>
  </extLst>
</workbook>
</file>

<file path=xl/calcChain.xml><?xml version="1.0" encoding="utf-8"?>
<calcChain xmlns="http://schemas.openxmlformats.org/spreadsheetml/2006/main">
  <c r="I59" i="1" l="1"/>
  <c r="J59" i="1" s="1"/>
  <c r="I57" i="1"/>
  <c r="J57" i="1" s="1"/>
  <c r="I50" i="1"/>
  <c r="J50" i="1" s="1"/>
  <c r="I49" i="1"/>
  <c r="J49" i="1" s="1"/>
  <c r="I48" i="1"/>
  <c r="J48" i="1" s="1"/>
  <c r="I33" i="1"/>
  <c r="J33" i="1" s="1"/>
  <c r="I32" i="1"/>
  <c r="J32" i="1" s="1"/>
  <c r="I20" i="1"/>
  <c r="J20" i="1" s="1"/>
  <c r="I19" i="1"/>
  <c r="J19" i="1" s="1"/>
  <c r="I17" i="1"/>
  <c r="J17" i="1" s="1"/>
  <c r="I14" i="1"/>
  <c r="I13" i="1"/>
  <c r="J13" i="1" s="1"/>
  <c r="I8" i="1"/>
  <c r="J8" i="1" s="1"/>
  <c r="I61" i="1"/>
  <c r="J61" i="1" s="1"/>
  <c r="I60" i="1"/>
  <c r="J60" i="1" s="1"/>
  <c r="I58" i="1"/>
  <c r="J58" i="1" s="1"/>
  <c r="I56" i="1"/>
  <c r="J56" i="1" s="1"/>
  <c r="I55" i="1"/>
  <c r="I47" i="1"/>
  <c r="J47" i="1" s="1"/>
  <c r="I45" i="1"/>
  <c r="J45" i="1" s="1"/>
  <c r="I44" i="1"/>
  <c r="J44" i="1" s="1"/>
  <c r="I43" i="1"/>
  <c r="J43" i="1" s="1"/>
  <c r="I41" i="1"/>
  <c r="J41" i="1" s="1"/>
  <c r="I40" i="1"/>
  <c r="J40" i="1" s="1"/>
  <c r="I39" i="1"/>
  <c r="J39" i="1" s="1"/>
  <c r="I37" i="1"/>
  <c r="J37" i="1" s="1"/>
  <c r="I36" i="1"/>
  <c r="J36" i="1" s="1"/>
  <c r="I34" i="1"/>
  <c r="J34" i="1" s="1"/>
  <c r="I31" i="1"/>
  <c r="I26" i="1"/>
  <c r="J26" i="1" s="1"/>
  <c r="I25" i="1"/>
  <c r="J25" i="1" s="1"/>
  <c r="I23" i="1"/>
  <c r="J23" i="1" s="1"/>
  <c r="I22" i="1"/>
  <c r="J22" i="1" s="1"/>
  <c r="I16" i="1"/>
  <c r="J16" i="1" s="1"/>
  <c r="J14" i="1"/>
  <c r="I11" i="1"/>
  <c r="J11" i="1" s="1"/>
  <c r="I10" i="1"/>
  <c r="J10" i="1" s="1"/>
  <c r="I7" i="1"/>
  <c r="J7" i="1" s="1"/>
  <c r="I51" i="1" l="1"/>
  <c r="J31" i="1"/>
  <c r="J51" i="1" s="1"/>
  <c r="I62" i="1"/>
  <c r="J55" i="1"/>
  <c r="J62" i="1" s="1"/>
  <c r="J27" i="1"/>
  <c r="I27" i="1"/>
  <c r="I63" i="1" l="1"/>
  <c r="J63" i="1"/>
</calcChain>
</file>

<file path=xl/sharedStrings.xml><?xml version="1.0" encoding="utf-8"?>
<sst xmlns="http://schemas.openxmlformats.org/spreadsheetml/2006/main" count="105" uniqueCount="95">
  <si>
    <t>Candidato:</t>
  </si>
  <si>
    <t>Linha de Pesquisa:</t>
  </si>
  <si>
    <t>Nome da linha</t>
  </si>
  <si>
    <t>Títulos</t>
  </si>
  <si>
    <t>Valor de cada título</t>
  </si>
  <si>
    <t>Valor máximo dos títulos</t>
  </si>
  <si>
    <t>Quantidade de títulos</t>
  </si>
  <si>
    <t>Pontuação total</t>
  </si>
  <si>
    <t>Pontuação atribuída com corte</t>
  </si>
  <si>
    <t>1. Formação acadêmica</t>
  </si>
  <si>
    <t>1.1 Especialização/Residência/Aprimoramento</t>
  </si>
  <si>
    <t>5,00/curso</t>
  </si>
  <si>
    <t>1.2 Graduação</t>
  </si>
  <si>
    <t>2,00/curso</t>
  </si>
  <si>
    <t>1.3 Iniciação Científica</t>
  </si>
  <si>
    <t>0,50/semestre</t>
  </si>
  <si>
    <t>1.4 Monitoria em disciplinas de graduação</t>
  </si>
  <si>
    <t>0,20/semestre</t>
  </si>
  <si>
    <t>1.6 Estágio, mais de 80 horas (exceto curricular)</t>
  </si>
  <si>
    <t>1,00/estágio</t>
  </si>
  <si>
    <t>0,50/estágio</t>
  </si>
  <si>
    <t>1.7 Estágio, menos de 80 horas (exceto curricular)</t>
  </si>
  <si>
    <t>0,20/estágio</t>
  </si>
  <si>
    <t>Subtotal 1</t>
  </si>
  <si>
    <t>2.1 Artigos publicados/aceitos em periódicos na área (anexar comprovação do Qualis do último quadriênio)</t>
  </si>
  <si>
    <t>5,00/artigo</t>
  </si>
  <si>
    <t>3,00/artigo</t>
  </si>
  <si>
    <t>1,00/artigo</t>
  </si>
  <si>
    <t>0,50/artigo</t>
  </si>
  <si>
    <t>2.3 Trabalhos publicados em Anais na área</t>
  </si>
  <si>
    <t>0,50/trabalho</t>
  </si>
  <si>
    <t>0,30/trabalho</t>
  </si>
  <si>
    <t>0,20/trabalho</t>
  </si>
  <si>
    <t>2.4 Trabalhos publicados em Anais em outra área</t>
  </si>
  <si>
    <t>0,10/trabalho</t>
  </si>
  <si>
    <t>2.5 Participação em eventos técnico-científicos (congressos, simpósios, conferências, semanas acadêmicas)</t>
  </si>
  <si>
    <t>1,00/evento</t>
  </si>
  <si>
    <t>Subtotal 2</t>
  </si>
  <si>
    <t>3. Experiência profissional</t>
  </si>
  <si>
    <t>3.1 Magistério superior</t>
  </si>
  <si>
    <t>2,00/semestre</t>
  </si>
  <si>
    <t>1,00/semestre</t>
  </si>
  <si>
    <t>3.2 Magistério ensinos médio e fundamental</t>
  </si>
  <si>
    <t>3.3 Funções de nível superior na área</t>
  </si>
  <si>
    <t>3.4 Funções de nível superior em outras áreas</t>
  </si>
  <si>
    <t>3.5 Orientação de alunos de graduação (monitoria/IC)</t>
  </si>
  <si>
    <t>0,30/aluno</t>
  </si>
  <si>
    <t>3.6 Organização de eventos técnico-científicos</t>
  </si>
  <si>
    <t>0,50/evento</t>
  </si>
  <si>
    <t>Subtotal 3</t>
  </si>
  <si>
    <t>1.1.1 Na área</t>
  </si>
  <si>
    <t>1.1.2 Em outras áreas</t>
  </si>
  <si>
    <t>1.2.1 Na área</t>
  </si>
  <si>
    <t>1.2.2 Em outras áreas</t>
  </si>
  <si>
    <t>1.3.1 Na área</t>
  </si>
  <si>
    <t>1.3.2 Em outras áreas</t>
  </si>
  <si>
    <t>2,00/12meses</t>
  </si>
  <si>
    <t>0,70/12 meses</t>
  </si>
  <si>
    <t>1.4.1 Na área</t>
  </si>
  <si>
    <t>1.4.2 Em outras áreas</t>
  </si>
  <si>
    <t>1.5.1  Na área; curta duração (mín. 4 h)</t>
  </si>
  <si>
    <t>1.5.2  Em outras áreas; curta duração (mín. 4 h)</t>
  </si>
  <si>
    <t xml:space="preserve">1.5 Cursos </t>
  </si>
  <si>
    <t>0,10/curso</t>
  </si>
  <si>
    <t>0,05/curso</t>
  </si>
  <si>
    <t>1.6.1 Na área</t>
  </si>
  <si>
    <t>1.6.2 Em outras áreas</t>
  </si>
  <si>
    <t>1.7.2 Em outras áreas</t>
  </si>
  <si>
    <t>1.7.1 Na área</t>
  </si>
  <si>
    <t>2.1.2 Com Qualis B1, B2, B3, B4</t>
  </si>
  <si>
    <t>2.1.1 Com Qualis A1, A2, A3, A4</t>
  </si>
  <si>
    <t>2.1.3 Com Qualis C</t>
  </si>
  <si>
    <t>2,00/artigo</t>
  </si>
  <si>
    <t>2.1.4 Sem Qualis</t>
  </si>
  <si>
    <t>2.2 Livro e Capitulo de livro publicados/aceito com</t>
  </si>
  <si>
    <t>2.2.1 Autor de livro  com corpo editorial e/ou ISBN</t>
  </si>
  <si>
    <t>2.2.2 Capítulo de livro com corpo editorial e/ou ISBN</t>
  </si>
  <si>
    <t>2.3.1 Internacional</t>
  </si>
  <si>
    <t>2.3.2 Nacional</t>
  </si>
  <si>
    <t>2.3.3 Regional</t>
  </si>
  <si>
    <t>2.4.1 Internacional</t>
  </si>
  <si>
    <t>2.4.2 Nacional</t>
  </si>
  <si>
    <t>2.4.3 Regional</t>
  </si>
  <si>
    <t>2.5.1 Internacional</t>
  </si>
  <si>
    <t>2.5.2 Nacional</t>
  </si>
  <si>
    <t>2.5.3 Regional</t>
  </si>
  <si>
    <t>2.5.4 Local</t>
  </si>
  <si>
    <t>0,70/evento</t>
  </si>
  <si>
    <t>0,20/evento</t>
  </si>
  <si>
    <t>3.1.1 Na área</t>
  </si>
  <si>
    <t>3.1.2 Em outras áreas</t>
  </si>
  <si>
    <t xml:space="preserve">2. Produção técnica e científica (Jan/2020 - Jan/2025) </t>
  </si>
  <si>
    <t>0,70/ano</t>
  </si>
  <si>
    <t>ANEXO IX - Planilha de Pontuação de Currículo</t>
  </si>
  <si>
    <t>PPGSaspt - UFNT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</si>
</sst>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D6DCE4"/>
        <bgColor rgb="FFD6DCE4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D6DCE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4" fontId="3" fillId="4" borderId="11" xfId="0" applyNumberFormat="1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15" xfId="0" applyFont="1" applyBorder="1"/>
    <xf numFmtId="0" fontId="2" fillId="0" borderId="16" xfId="0" applyFont="1" applyBorder="1"/>
    <xf numFmtId="0" fontId="3" fillId="7" borderId="19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5" borderId="6" xfId="0" applyFont="1" applyFill="1" applyBorder="1" applyAlignment="1">
      <alignment horizontal="left" vertical="center"/>
    </xf>
    <xf numFmtId="0" fontId="2" fillId="0" borderId="10" xfId="0" applyFont="1" applyBorder="1"/>
    <xf numFmtId="0" fontId="1" fillId="0" borderId="6" xfId="0" applyFont="1" applyBorder="1" applyAlignment="1" applyProtection="1">
      <alignment horizontal="left"/>
      <protection locked="0"/>
    </xf>
    <xf numFmtId="0" fontId="2" fillId="0" borderId="8" xfId="0" applyFont="1" applyBorder="1" applyProtection="1"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2" fillId="0" borderId="21" xfId="0" applyFont="1" applyBorder="1"/>
    <xf numFmtId="0" fontId="2" fillId="0" borderId="22" xfId="0" applyFont="1" applyBorder="1"/>
    <xf numFmtId="0" fontId="3" fillId="5" borderId="23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0" fontId="3" fillId="5" borderId="25" xfId="0" applyFont="1" applyFill="1" applyBorder="1" applyAlignment="1">
      <alignment horizontal="left" vertical="center"/>
    </xf>
    <xf numFmtId="0" fontId="3" fillId="0" borderId="6" xfId="0" applyFont="1" applyBorder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" fillId="3" borderId="6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zoomScale="96" zoomScaleNormal="96" workbookViewId="0">
      <selection activeCell="N10" sqref="N10"/>
    </sheetView>
  </sheetViews>
  <sheetFormatPr defaultColWidth="14.42578125" defaultRowHeight="15" customHeight="1"/>
  <cols>
    <col min="1" max="4" width="8.7109375" style="22" customWidth="1"/>
    <col min="5" max="5" width="4.7109375" style="22" customWidth="1"/>
    <col min="6" max="6" width="11.28515625" style="22" customWidth="1"/>
    <col min="7" max="7" width="8.7109375" style="22" customWidth="1"/>
    <col min="8" max="8" width="9.5703125" style="22" customWidth="1"/>
    <col min="9" max="10" width="9.28515625" style="22" customWidth="1"/>
    <col min="11" max="26" width="8.7109375" style="22" customWidth="1"/>
    <col min="27" max="16384" width="14.42578125" style="22"/>
  </cols>
  <sheetData>
    <row r="1" spans="1:26" ht="12" customHeight="1">
      <c r="A1" s="55" t="s">
        <v>93</v>
      </c>
      <c r="B1" s="56"/>
      <c r="C1" s="56"/>
      <c r="D1" s="56"/>
      <c r="E1" s="57"/>
      <c r="F1" s="58" t="s">
        <v>94</v>
      </c>
      <c r="G1" s="56"/>
      <c r="H1" s="56"/>
      <c r="I1" s="56"/>
      <c r="J1" s="5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2" customHeight="1">
      <c r="A2" s="60" t="s">
        <v>0</v>
      </c>
      <c r="B2" s="27"/>
      <c r="C2" s="27"/>
      <c r="D2" s="27"/>
      <c r="E2" s="28"/>
      <c r="F2" s="61" t="s">
        <v>1</v>
      </c>
      <c r="G2" s="27"/>
      <c r="H2" s="27"/>
      <c r="I2" s="27"/>
      <c r="J2" s="42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2" customHeight="1">
      <c r="A3" s="62"/>
      <c r="B3" s="39"/>
      <c r="C3" s="39"/>
      <c r="D3" s="39"/>
      <c r="E3" s="44"/>
      <c r="F3" s="63" t="s">
        <v>2</v>
      </c>
      <c r="G3" s="39"/>
      <c r="H3" s="39"/>
      <c r="I3" s="39"/>
      <c r="J3" s="4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2" customHeight="1">
      <c r="A4" s="64" t="s">
        <v>3</v>
      </c>
      <c r="B4" s="27"/>
      <c r="C4" s="27"/>
      <c r="D4" s="27"/>
      <c r="E4" s="28"/>
      <c r="F4" s="1" t="s">
        <v>4</v>
      </c>
      <c r="G4" s="1" t="s">
        <v>5</v>
      </c>
      <c r="H4" s="1" t="s">
        <v>6</v>
      </c>
      <c r="I4" s="1" t="s">
        <v>7</v>
      </c>
      <c r="J4" s="2" t="s">
        <v>8</v>
      </c>
      <c r="K4" s="25"/>
      <c r="L4" s="2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2" customHeight="1">
      <c r="A5" s="54" t="s">
        <v>9</v>
      </c>
      <c r="B5" s="27"/>
      <c r="C5" s="27"/>
      <c r="D5" s="27"/>
      <c r="E5" s="27"/>
      <c r="F5" s="27"/>
      <c r="G5" s="27"/>
      <c r="H5" s="27"/>
      <c r="I5" s="27"/>
      <c r="J5" s="4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2" customHeight="1">
      <c r="A6" s="38" t="s">
        <v>10</v>
      </c>
      <c r="B6" s="39"/>
      <c r="C6" s="39"/>
      <c r="D6" s="39"/>
      <c r="E6" s="39"/>
      <c r="F6" s="39"/>
      <c r="G6" s="39"/>
      <c r="H6" s="39"/>
      <c r="I6" s="39"/>
      <c r="J6" s="4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2" customHeight="1">
      <c r="A7" s="34" t="s">
        <v>50</v>
      </c>
      <c r="B7" s="27"/>
      <c r="C7" s="27"/>
      <c r="D7" s="27"/>
      <c r="E7" s="28"/>
      <c r="F7" s="3" t="s">
        <v>11</v>
      </c>
      <c r="G7" s="3">
        <v>10</v>
      </c>
      <c r="H7" s="23"/>
      <c r="I7" s="3">
        <f>10*H7</f>
        <v>0</v>
      </c>
      <c r="J7" s="20">
        <f t="shared" ref="J7:J8" si="0">MIN(G7,I7)</f>
        <v>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2" customHeight="1">
      <c r="A8" s="34" t="s">
        <v>51</v>
      </c>
      <c r="B8" s="27"/>
      <c r="C8" s="27"/>
      <c r="D8" s="27"/>
      <c r="E8" s="28"/>
      <c r="F8" s="3" t="s">
        <v>13</v>
      </c>
      <c r="G8" s="3">
        <v>4</v>
      </c>
      <c r="H8" s="23"/>
      <c r="I8" s="3">
        <f>2*H8</f>
        <v>0</v>
      </c>
      <c r="J8" s="4">
        <f t="shared" si="0"/>
        <v>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2" customHeight="1">
      <c r="A9" s="26" t="s">
        <v>12</v>
      </c>
      <c r="B9" s="27"/>
      <c r="C9" s="27"/>
      <c r="D9" s="27"/>
      <c r="E9" s="27"/>
      <c r="F9" s="27"/>
      <c r="G9" s="27"/>
      <c r="H9" s="27"/>
      <c r="I9" s="27"/>
      <c r="J9" s="42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2" customHeight="1">
      <c r="A10" s="34" t="s">
        <v>52</v>
      </c>
      <c r="B10" s="27"/>
      <c r="C10" s="27"/>
      <c r="D10" s="27"/>
      <c r="E10" s="28"/>
      <c r="F10" s="3" t="s">
        <v>11</v>
      </c>
      <c r="G10" s="3">
        <v>5</v>
      </c>
      <c r="H10" s="23"/>
      <c r="I10" s="3">
        <f>5*H10</f>
        <v>0</v>
      </c>
      <c r="J10" s="4">
        <f t="shared" ref="J10:J11" si="1">MIN(G10,I10)</f>
        <v>0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>
      <c r="A11" s="34" t="s">
        <v>53</v>
      </c>
      <c r="B11" s="27"/>
      <c r="C11" s="27"/>
      <c r="D11" s="27"/>
      <c r="E11" s="28"/>
      <c r="F11" s="3" t="s">
        <v>13</v>
      </c>
      <c r="G11" s="3">
        <v>4</v>
      </c>
      <c r="H11" s="23"/>
      <c r="I11" s="3">
        <f>2*H11</f>
        <v>0</v>
      </c>
      <c r="J11" s="4">
        <f t="shared" si="1"/>
        <v>0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2" customHeight="1">
      <c r="A12" s="26" t="s">
        <v>14</v>
      </c>
      <c r="B12" s="27"/>
      <c r="C12" s="27"/>
      <c r="D12" s="27"/>
      <c r="E12" s="27"/>
      <c r="F12" s="27"/>
      <c r="G12" s="27"/>
      <c r="H12" s="27"/>
      <c r="I12" s="27"/>
      <c r="J12" s="4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2" customHeight="1">
      <c r="A13" s="34" t="s">
        <v>54</v>
      </c>
      <c r="B13" s="27"/>
      <c r="C13" s="27"/>
      <c r="D13" s="27"/>
      <c r="E13" s="28"/>
      <c r="F13" s="3" t="s">
        <v>56</v>
      </c>
      <c r="G13" s="3">
        <v>10</v>
      </c>
      <c r="H13" s="23"/>
      <c r="I13" s="3">
        <f>2*H13</f>
        <v>0</v>
      </c>
      <c r="J13" s="4">
        <f t="shared" ref="J13:J14" si="2">MIN(G13,I13)</f>
        <v>0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2" customHeight="1">
      <c r="A14" s="34" t="s">
        <v>55</v>
      </c>
      <c r="B14" s="27"/>
      <c r="C14" s="27"/>
      <c r="D14" s="27"/>
      <c r="E14" s="28"/>
      <c r="F14" s="5" t="s">
        <v>57</v>
      </c>
      <c r="G14" s="3">
        <v>3.5</v>
      </c>
      <c r="H14" s="23"/>
      <c r="I14" s="3">
        <f>0.7*H14</f>
        <v>0</v>
      </c>
      <c r="J14" s="4">
        <f t="shared" si="2"/>
        <v>0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2" customHeight="1">
      <c r="A15" s="26" t="s">
        <v>16</v>
      </c>
      <c r="B15" s="27"/>
      <c r="C15" s="27"/>
      <c r="D15" s="27"/>
      <c r="E15" s="27"/>
      <c r="F15" s="27"/>
      <c r="G15" s="27"/>
      <c r="H15" s="27"/>
      <c r="I15" s="27"/>
      <c r="J15" s="4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2" customHeight="1">
      <c r="A16" s="34" t="s">
        <v>58</v>
      </c>
      <c r="B16" s="27"/>
      <c r="C16" s="27"/>
      <c r="D16" s="27"/>
      <c r="E16" s="28"/>
      <c r="F16" s="5" t="s">
        <v>15</v>
      </c>
      <c r="G16" s="3">
        <v>2</v>
      </c>
      <c r="H16" s="23"/>
      <c r="I16" s="3">
        <f>0.5*H16</f>
        <v>0</v>
      </c>
      <c r="J16" s="4">
        <f t="shared" ref="J16:J17" si="3">MIN(G16,I16)</f>
        <v>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2" customHeight="1">
      <c r="A17" s="34" t="s">
        <v>59</v>
      </c>
      <c r="B17" s="27"/>
      <c r="C17" s="27"/>
      <c r="D17" s="27"/>
      <c r="E17" s="28"/>
      <c r="F17" s="5" t="s">
        <v>17</v>
      </c>
      <c r="G17" s="3">
        <v>0.8</v>
      </c>
      <c r="H17" s="23"/>
      <c r="I17" s="3">
        <f>0.2*H17</f>
        <v>0</v>
      </c>
      <c r="J17" s="4">
        <f t="shared" si="3"/>
        <v>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2" customHeight="1">
      <c r="A18" s="50" t="s">
        <v>62</v>
      </c>
      <c r="B18" s="51"/>
      <c r="C18" s="51"/>
      <c r="D18" s="51"/>
      <c r="E18" s="51"/>
      <c r="F18" s="51"/>
      <c r="G18" s="51"/>
      <c r="H18" s="51"/>
      <c r="I18" s="51"/>
      <c r="J18" s="5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2" customHeight="1">
      <c r="A19" s="33" t="s">
        <v>60</v>
      </c>
      <c r="B19" s="33"/>
      <c r="C19" s="33"/>
      <c r="D19" s="33"/>
      <c r="E19" s="33"/>
      <c r="F19" s="16" t="s">
        <v>63</v>
      </c>
      <c r="G19" s="17">
        <v>1</v>
      </c>
      <c r="H19" s="24"/>
      <c r="I19" s="17">
        <f>0.1*H19</f>
        <v>0</v>
      </c>
      <c r="J19" s="17">
        <f>MIN(G19,I19)</f>
        <v>0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2" customHeight="1">
      <c r="A20" s="33" t="s">
        <v>61</v>
      </c>
      <c r="B20" s="33"/>
      <c r="C20" s="33"/>
      <c r="D20" s="33"/>
      <c r="E20" s="33"/>
      <c r="F20" s="16" t="s">
        <v>64</v>
      </c>
      <c r="G20" s="17">
        <v>0.5</v>
      </c>
      <c r="H20" s="24"/>
      <c r="I20" s="17">
        <f>0.05*H20</f>
        <v>0</v>
      </c>
      <c r="J20" s="17">
        <f>MIN(G20,I20)</f>
        <v>0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2" customHeight="1">
      <c r="A21" s="47" t="s">
        <v>18</v>
      </c>
      <c r="B21" s="48"/>
      <c r="C21" s="48"/>
      <c r="D21" s="48"/>
      <c r="E21" s="48"/>
      <c r="F21" s="48"/>
      <c r="G21" s="48"/>
      <c r="H21" s="48"/>
      <c r="I21" s="48"/>
      <c r="J21" s="49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2" customHeight="1">
      <c r="A22" s="34" t="s">
        <v>65</v>
      </c>
      <c r="B22" s="27"/>
      <c r="C22" s="27"/>
      <c r="D22" s="27"/>
      <c r="E22" s="28"/>
      <c r="F22" s="5" t="s">
        <v>19</v>
      </c>
      <c r="G22" s="3">
        <v>5</v>
      </c>
      <c r="H22" s="23"/>
      <c r="I22" s="3">
        <f>1*H22</f>
        <v>0</v>
      </c>
      <c r="J22" s="4">
        <f t="shared" ref="J22:J23" si="4">MIN(G22,I22)</f>
        <v>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2" customHeight="1">
      <c r="A23" s="34" t="s">
        <v>66</v>
      </c>
      <c r="B23" s="27"/>
      <c r="C23" s="27"/>
      <c r="D23" s="27"/>
      <c r="E23" s="28"/>
      <c r="F23" s="5" t="s">
        <v>20</v>
      </c>
      <c r="G23" s="3">
        <v>1</v>
      </c>
      <c r="H23" s="23"/>
      <c r="I23" s="3">
        <f>0.5*H23</f>
        <v>0</v>
      </c>
      <c r="J23" s="4">
        <f t="shared" si="4"/>
        <v>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2" customHeight="1">
      <c r="A24" s="26" t="s">
        <v>21</v>
      </c>
      <c r="B24" s="27"/>
      <c r="C24" s="27"/>
      <c r="D24" s="27"/>
      <c r="E24" s="27"/>
      <c r="F24" s="27"/>
      <c r="G24" s="27"/>
      <c r="H24" s="27"/>
      <c r="I24" s="27"/>
      <c r="J24" s="4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2" customHeight="1">
      <c r="A25" s="34" t="s">
        <v>68</v>
      </c>
      <c r="B25" s="27"/>
      <c r="C25" s="27"/>
      <c r="D25" s="27"/>
      <c r="E25" s="28"/>
      <c r="F25" s="5" t="s">
        <v>20</v>
      </c>
      <c r="G25" s="3">
        <v>2.5</v>
      </c>
      <c r="H25" s="23"/>
      <c r="I25" s="3">
        <f>0.5*H25</f>
        <v>0</v>
      </c>
      <c r="J25" s="4">
        <f t="shared" ref="J25:J26" si="5">MIN(G25,I25)</f>
        <v>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" customHeight="1">
      <c r="A26" s="34" t="s">
        <v>67</v>
      </c>
      <c r="B26" s="27"/>
      <c r="C26" s="27"/>
      <c r="D26" s="27"/>
      <c r="E26" s="28"/>
      <c r="F26" s="5" t="s">
        <v>22</v>
      </c>
      <c r="G26" s="3">
        <v>0.4</v>
      </c>
      <c r="H26" s="23"/>
      <c r="I26" s="3">
        <f>0.2*H26</f>
        <v>0</v>
      </c>
      <c r="J26" s="4">
        <f t="shared" si="5"/>
        <v>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2" customHeight="1">
      <c r="A27" s="43" t="s">
        <v>23</v>
      </c>
      <c r="B27" s="39"/>
      <c r="C27" s="39"/>
      <c r="D27" s="39"/>
      <c r="E27" s="39"/>
      <c r="F27" s="39"/>
      <c r="G27" s="39"/>
      <c r="H27" s="44"/>
      <c r="I27" s="6">
        <f>I7+I8+I10+I11+I13+I14+I16+I17+I18+I22+I23+I25+I26</f>
        <v>0</v>
      </c>
      <c r="J27" s="7">
        <f>J7+J8+J10+J11+J13+J14+J16+J17+J18+J22+J23+J25+J26</f>
        <v>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3" customHeight="1">
      <c r="A28" s="45"/>
      <c r="B28" s="39"/>
      <c r="C28" s="39"/>
      <c r="D28" s="39"/>
      <c r="E28" s="39"/>
      <c r="F28" s="39"/>
      <c r="G28" s="39"/>
      <c r="H28" s="39"/>
      <c r="I28" s="39"/>
      <c r="J28" s="4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2" customHeight="1">
      <c r="A29" s="46" t="s">
        <v>91</v>
      </c>
      <c r="B29" s="27"/>
      <c r="C29" s="27"/>
      <c r="D29" s="27"/>
      <c r="E29" s="27"/>
      <c r="F29" s="27"/>
      <c r="G29" s="27"/>
      <c r="H29" s="27"/>
      <c r="I29" s="27"/>
      <c r="J29" s="42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2" customHeight="1">
      <c r="A30" s="41" t="s">
        <v>24</v>
      </c>
      <c r="B30" s="27"/>
      <c r="C30" s="27"/>
      <c r="D30" s="27"/>
      <c r="E30" s="27"/>
      <c r="F30" s="27"/>
      <c r="G30" s="27"/>
      <c r="H30" s="27"/>
      <c r="I30" s="27"/>
      <c r="J30" s="42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2" customHeight="1">
      <c r="A31" s="34" t="s">
        <v>70</v>
      </c>
      <c r="B31" s="27"/>
      <c r="C31" s="27"/>
      <c r="D31" s="27"/>
      <c r="E31" s="28"/>
      <c r="F31" s="5" t="s">
        <v>25</v>
      </c>
      <c r="G31" s="3">
        <v>50</v>
      </c>
      <c r="H31" s="23"/>
      <c r="I31" s="3">
        <f>5*H31</f>
        <v>0</v>
      </c>
      <c r="J31" s="4">
        <f t="shared" ref="J31:J34" si="6">MIN(G31,I31)</f>
        <v>0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2" customHeight="1">
      <c r="A32" s="34" t="s">
        <v>69</v>
      </c>
      <c r="B32" s="35"/>
      <c r="C32" s="35"/>
      <c r="D32" s="35"/>
      <c r="E32" s="36"/>
      <c r="F32" s="5" t="s">
        <v>26</v>
      </c>
      <c r="G32" s="3">
        <v>30</v>
      </c>
      <c r="H32" s="23"/>
      <c r="I32" s="3">
        <f>3*H32</f>
        <v>0</v>
      </c>
      <c r="J32" s="4">
        <f t="shared" si="6"/>
        <v>0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2" customHeight="1">
      <c r="A33" s="34" t="s">
        <v>71</v>
      </c>
      <c r="B33" s="27"/>
      <c r="C33" s="27"/>
      <c r="D33" s="27"/>
      <c r="E33" s="28"/>
      <c r="F33" s="5" t="s">
        <v>72</v>
      </c>
      <c r="G33" s="3">
        <v>20</v>
      </c>
      <c r="H33" s="23"/>
      <c r="I33" s="3">
        <f>2*H33</f>
        <v>0</v>
      </c>
      <c r="J33" s="4">
        <f t="shared" si="6"/>
        <v>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2" customHeight="1">
      <c r="A34" s="34" t="s">
        <v>73</v>
      </c>
      <c r="B34" s="27"/>
      <c r="C34" s="27"/>
      <c r="D34" s="27"/>
      <c r="E34" s="28"/>
      <c r="F34" s="5" t="s">
        <v>27</v>
      </c>
      <c r="G34" s="3">
        <v>10</v>
      </c>
      <c r="H34" s="23"/>
      <c r="I34" s="3">
        <f>1*H34</f>
        <v>0</v>
      </c>
      <c r="J34" s="4">
        <f t="shared" si="6"/>
        <v>0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2" customHeight="1">
      <c r="A35" s="41" t="s">
        <v>74</v>
      </c>
      <c r="B35" s="27"/>
      <c r="C35" s="27"/>
      <c r="D35" s="27"/>
      <c r="E35" s="27"/>
      <c r="F35" s="27"/>
      <c r="G35" s="27"/>
      <c r="H35" s="27"/>
      <c r="I35" s="27"/>
      <c r="J35" s="42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" customHeight="1">
      <c r="A36" s="37" t="s">
        <v>75</v>
      </c>
      <c r="B36" s="27"/>
      <c r="C36" s="27"/>
      <c r="D36" s="27"/>
      <c r="E36" s="28"/>
      <c r="F36" s="5" t="s">
        <v>27</v>
      </c>
      <c r="G36" s="3">
        <v>5</v>
      </c>
      <c r="H36" s="23"/>
      <c r="I36" s="3">
        <f>1*H36</f>
        <v>0</v>
      </c>
      <c r="J36" s="4">
        <f t="shared" ref="J36:J37" si="7">MIN(G36,I36)</f>
        <v>0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" customHeight="1">
      <c r="A37" s="37" t="s">
        <v>76</v>
      </c>
      <c r="B37" s="27"/>
      <c r="C37" s="27"/>
      <c r="D37" s="27"/>
      <c r="E37" s="28"/>
      <c r="F37" s="5" t="s">
        <v>28</v>
      </c>
      <c r="G37" s="3">
        <v>2.5</v>
      </c>
      <c r="H37" s="23"/>
      <c r="I37" s="3">
        <f>0.5*H37</f>
        <v>0</v>
      </c>
      <c r="J37" s="4">
        <f t="shared" si="7"/>
        <v>0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" customHeight="1">
      <c r="A38" s="38" t="s">
        <v>29</v>
      </c>
      <c r="B38" s="39"/>
      <c r="C38" s="39"/>
      <c r="D38" s="39"/>
      <c r="E38" s="39"/>
      <c r="F38" s="39"/>
      <c r="G38" s="39"/>
      <c r="H38" s="39"/>
      <c r="I38" s="39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" customHeight="1">
      <c r="A39" s="37" t="s">
        <v>77</v>
      </c>
      <c r="B39" s="27"/>
      <c r="C39" s="27"/>
      <c r="D39" s="27"/>
      <c r="E39" s="28"/>
      <c r="F39" s="5" t="s">
        <v>30</v>
      </c>
      <c r="G39" s="3">
        <v>5</v>
      </c>
      <c r="H39" s="23"/>
      <c r="I39" s="3">
        <f>0.5*H39</f>
        <v>0</v>
      </c>
      <c r="J39" s="4">
        <f t="shared" ref="J39:J41" si="8">MIN(G39,I39)</f>
        <v>0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" customHeight="1">
      <c r="A40" s="37" t="s">
        <v>78</v>
      </c>
      <c r="B40" s="27"/>
      <c r="C40" s="27"/>
      <c r="D40" s="27"/>
      <c r="E40" s="28"/>
      <c r="F40" s="5" t="s">
        <v>31</v>
      </c>
      <c r="G40" s="3">
        <v>3</v>
      </c>
      <c r="H40" s="23"/>
      <c r="I40" s="3">
        <f>0.3*H40</f>
        <v>0</v>
      </c>
      <c r="J40" s="4">
        <f t="shared" si="8"/>
        <v>0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" customHeight="1">
      <c r="A41" s="37" t="s">
        <v>79</v>
      </c>
      <c r="B41" s="27"/>
      <c r="C41" s="27"/>
      <c r="D41" s="27"/>
      <c r="E41" s="28"/>
      <c r="F41" s="5" t="s">
        <v>32</v>
      </c>
      <c r="G41" s="3">
        <v>2</v>
      </c>
      <c r="H41" s="23"/>
      <c r="I41" s="3">
        <f>0.2*H41</f>
        <v>0</v>
      </c>
      <c r="J41" s="4">
        <f t="shared" si="8"/>
        <v>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" customHeight="1">
      <c r="A42" s="26" t="s">
        <v>33</v>
      </c>
      <c r="B42" s="27"/>
      <c r="C42" s="27"/>
      <c r="D42" s="27"/>
      <c r="E42" s="27"/>
      <c r="F42" s="27"/>
      <c r="G42" s="27"/>
      <c r="H42" s="27"/>
      <c r="I42" s="27"/>
      <c r="J42" s="42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" customHeight="1">
      <c r="A43" s="37" t="s">
        <v>80</v>
      </c>
      <c r="B43" s="27"/>
      <c r="C43" s="27"/>
      <c r="D43" s="27"/>
      <c r="E43" s="28"/>
      <c r="F43" s="5" t="s">
        <v>31</v>
      </c>
      <c r="G43" s="3">
        <v>1.5</v>
      </c>
      <c r="H43" s="23"/>
      <c r="I43" s="3">
        <f>0.3*H43</f>
        <v>0</v>
      </c>
      <c r="J43" s="4">
        <f t="shared" ref="J43:J45" si="9">MIN(G43,I43)</f>
        <v>0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" customHeight="1">
      <c r="A44" s="37" t="s">
        <v>81</v>
      </c>
      <c r="B44" s="27"/>
      <c r="C44" s="27"/>
      <c r="D44" s="27"/>
      <c r="E44" s="28"/>
      <c r="F44" s="5" t="s">
        <v>32</v>
      </c>
      <c r="G44" s="3">
        <v>1</v>
      </c>
      <c r="H44" s="23"/>
      <c r="I44" s="3">
        <f>0.2*H44</f>
        <v>0</v>
      </c>
      <c r="J44" s="4">
        <f t="shared" si="9"/>
        <v>0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" customHeight="1">
      <c r="A45" s="37" t="s">
        <v>82</v>
      </c>
      <c r="B45" s="27"/>
      <c r="C45" s="27"/>
      <c r="D45" s="27"/>
      <c r="E45" s="28"/>
      <c r="F45" s="5" t="s">
        <v>34</v>
      </c>
      <c r="G45" s="3">
        <v>0.5</v>
      </c>
      <c r="H45" s="23"/>
      <c r="I45" s="3">
        <f>0.1*H45</f>
        <v>0</v>
      </c>
      <c r="J45" s="4">
        <f t="shared" si="9"/>
        <v>0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" customHeight="1">
      <c r="A46" s="26" t="s">
        <v>35</v>
      </c>
      <c r="B46" s="27"/>
      <c r="C46" s="27"/>
      <c r="D46" s="27"/>
      <c r="E46" s="27"/>
      <c r="F46" s="27"/>
      <c r="G46" s="27"/>
      <c r="H46" s="27"/>
      <c r="I46" s="27"/>
      <c r="J46" s="42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" customHeight="1">
      <c r="A47" s="37" t="s">
        <v>83</v>
      </c>
      <c r="B47" s="27"/>
      <c r="C47" s="27"/>
      <c r="D47" s="27"/>
      <c r="E47" s="28"/>
      <c r="F47" s="5" t="s">
        <v>36</v>
      </c>
      <c r="G47" s="3">
        <v>5</v>
      </c>
      <c r="H47" s="23"/>
      <c r="I47" s="3">
        <f>1*H47</f>
        <v>0</v>
      </c>
      <c r="J47" s="4">
        <f t="shared" ref="J47:J50" si="10">MIN(G47,I47)</f>
        <v>0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" customHeight="1">
      <c r="A48" s="37" t="s">
        <v>84</v>
      </c>
      <c r="B48" s="27"/>
      <c r="C48" s="27"/>
      <c r="D48" s="27"/>
      <c r="E48" s="28"/>
      <c r="F48" s="18" t="s">
        <v>87</v>
      </c>
      <c r="G48" s="3">
        <v>3.5</v>
      </c>
      <c r="H48" s="23"/>
      <c r="I48" s="3">
        <f>0.7*H48</f>
        <v>0</v>
      </c>
      <c r="J48" s="4">
        <f t="shared" si="10"/>
        <v>0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" customHeight="1">
      <c r="A49" s="37" t="s">
        <v>85</v>
      </c>
      <c r="B49" s="27"/>
      <c r="C49" s="27"/>
      <c r="D49" s="27"/>
      <c r="E49" s="28"/>
      <c r="F49" s="18" t="s">
        <v>48</v>
      </c>
      <c r="G49" s="3">
        <v>2.5</v>
      </c>
      <c r="H49" s="23"/>
      <c r="I49" s="3">
        <f>0.5*H49</f>
        <v>0</v>
      </c>
      <c r="J49" s="4">
        <f t="shared" si="10"/>
        <v>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" customHeight="1">
      <c r="A50" s="37" t="s">
        <v>86</v>
      </c>
      <c r="B50" s="27"/>
      <c r="C50" s="27"/>
      <c r="D50" s="27"/>
      <c r="E50" s="28"/>
      <c r="F50" s="18" t="s">
        <v>88</v>
      </c>
      <c r="G50" s="3">
        <v>2</v>
      </c>
      <c r="H50" s="23"/>
      <c r="I50" s="3">
        <f>0.2*H50</f>
        <v>0</v>
      </c>
      <c r="J50" s="4">
        <f t="shared" si="10"/>
        <v>0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" customHeight="1">
      <c r="A51" s="29" t="s">
        <v>37</v>
      </c>
      <c r="B51" s="27"/>
      <c r="C51" s="27"/>
      <c r="D51" s="27"/>
      <c r="E51" s="27"/>
      <c r="F51" s="27"/>
      <c r="G51" s="27"/>
      <c r="H51" s="28"/>
      <c r="I51" s="6">
        <f>I31+I32+I33+I34+I36+I37+I39+I40+I41+I43+I44+I45+I47+I48+I49+I50</f>
        <v>0</v>
      </c>
      <c r="J51" s="7">
        <f>J31+J32+J33+J34+J36+J37+J39+J40+J41+J43+J44+J45+J47+J48+J49+J50</f>
        <v>0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3" customHeight="1">
      <c r="A52" s="53"/>
      <c r="B52" s="39"/>
      <c r="C52" s="39"/>
      <c r="D52" s="39"/>
      <c r="E52" s="39"/>
      <c r="F52" s="39"/>
      <c r="G52" s="39"/>
      <c r="H52" s="39"/>
      <c r="I52" s="39"/>
      <c r="J52" s="4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" customHeight="1">
      <c r="A53" s="54" t="s">
        <v>38</v>
      </c>
      <c r="B53" s="27"/>
      <c r="C53" s="27"/>
      <c r="D53" s="27"/>
      <c r="E53" s="27"/>
      <c r="F53" s="27"/>
      <c r="G53" s="27"/>
      <c r="H53" s="27"/>
      <c r="I53" s="27"/>
      <c r="J53" s="42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" customHeight="1">
      <c r="A54" s="26" t="s">
        <v>39</v>
      </c>
      <c r="B54" s="27"/>
      <c r="C54" s="27"/>
      <c r="D54" s="27"/>
      <c r="E54" s="27"/>
      <c r="F54" s="27"/>
      <c r="G54" s="27"/>
      <c r="H54" s="27"/>
      <c r="I54" s="27"/>
      <c r="J54" s="42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" customHeight="1">
      <c r="A55" s="37" t="s">
        <v>89</v>
      </c>
      <c r="B55" s="27"/>
      <c r="C55" s="27"/>
      <c r="D55" s="27"/>
      <c r="E55" s="28"/>
      <c r="F55" s="5" t="s">
        <v>40</v>
      </c>
      <c r="G55" s="3">
        <v>10</v>
      </c>
      <c r="H55" s="23"/>
      <c r="I55" s="8">
        <f>2*H55</f>
        <v>0</v>
      </c>
      <c r="J55" s="9">
        <f t="shared" ref="J55:J61" si="11">MIN(G55,I55)</f>
        <v>0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" customHeight="1">
      <c r="A56" s="37" t="s">
        <v>90</v>
      </c>
      <c r="B56" s="27"/>
      <c r="C56" s="27"/>
      <c r="D56" s="27"/>
      <c r="E56" s="28"/>
      <c r="F56" s="5" t="s">
        <v>41</v>
      </c>
      <c r="G56" s="3">
        <v>5</v>
      </c>
      <c r="H56" s="23"/>
      <c r="I56" s="8">
        <f>1*H56</f>
        <v>0</v>
      </c>
      <c r="J56" s="9">
        <f t="shared" si="11"/>
        <v>0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" customHeight="1">
      <c r="A57" s="26" t="s">
        <v>42</v>
      </c>
      <c r="B57" s="27"/>
      <c r="C57" s="27"/>
      <c r="D57" s="27"/>
      <c r="E57" s="28"/>
      <c r="F57" s="19" t="s">
        <v>92</v>
      </c>
      <c r="G57" s="11">
        <v>3.5</v>
      </c>
      <c r="H57" s="23"/>
      <c r="I57" s="8">
        <f>0.7*H57</f>
        <v>0</v>
      </c>
      <c r="J57" s="9">
        <f t="shared" si="11"/>
        <v>0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" customHeight="1">
      <c r="A58" s="26" t="s">
        <v>43</v>
      </c>
      <c r="B58" s="27"/>
      <c r="C58" s="27"/>
      <c r="D58" s="27"/>
      <c r="E58" s="28"/>
      <c r="F58" s="10" t="s">
        <v>15</v>
      </c>
      <c r="G58" s="11">
        <v>2.5</v>
      </c>
      <c r="H58" s="23"/>
      <c r="I58" s="8">
        <f>0.5*H58</f>
        <v>0</v>
      </c>
      <c r="J58" s="9">
        <f t="shared" si="11"/>
        <v>0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" customHeight="1">
      <c r="A59" s="26" t="s">
        <v>44</v>
      </c>
      <c r="B59" s="27"/>
      <c r="C59" s="27"/>
      <c r="D59" s="27"/>
      <c r="E59" s="28"/>
      <c r="F59" s="19" t="s">
        <v>17</v>
      </c>
      <c r="G59" s="11">
        <v>1</v>
      </c>
      <c r="H59" s="23"/>
      <c r="I59" s="8">
        <f>0.2*H59</f>
        <v>0</v>
      </c>
      <c r="J59" s="9">
        <f t="shared" si="11"/>
        <v>0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" customHeight="1">
      <c r="A60" s="26" t="s">
        <v>45</v>
      </c>
      <c r="B60" s="27"/>
      <c r="C60" s="27"/>
      <c r="D60" s="27"/>
      <c r="E60" s="28"/>
      <c r="F60" s="10" t="s">
        <v>46</v>
      </c>
      <c r="G60" s="11">
        <v>1.5</v>
      </c>
      <c r="H60" s="23"/>
      <c r="I60" s="8">
        <f>0.3*H60</f>
        <v>0</v>
      </c>
      <c r="J60" s="9">
        <f t="shared" si="11"/>
        <v>0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" customHeight="1">
      <c r="A61" s="26" t="s">
        <v>47</v>
      </c>
      <c r="B61" s="27"/>
      <c r="C61" s="27"/>
      <c r="D61" s="27"/>
      <c r="E61" s="28"/>
      <c r="F61" s="10" t="s">
        <v>48</v>
      </c>
      <c r="G61" s="11">
        <v>1.5</v>
      </c>
      <c r="H61" s="23"/>
      <c r="I61" s="8">
        <f>0.5*H61</f>
        <v>0</v>
      </c>
      <c r="J61" s="9">
        <f t="shared" si="11"/>
        <v>0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" customHeight="1">
      <c r="A62" s="29" t="s">
        <v>49</v>
      </c>
      <c r="B62" s="27"/>
      <c r="C62" s="27"/>
      <c r="D62" s="27"/>
      <c r="E62" s="27"/>
      <c r="F62" s="27"/>
      <c r="G62" s="27"/>
      <c r="H62" s="28"/>
      <c r="I62" s="12">
        <f t="shared" ref="I62:J62" si="12">SUM(I55:I61)</f>
        <v>0</v>
      </c>
      <c r="J62" s="13">
        <f t="shared" si="12"/>
        <v>0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" customHeight="1">
      <c r="A63" s="30" t="s">
        <v>7</v>
      </c>
      <c r="B63" s="31"/>
      <c r="C63" s="31"/>
      <c r="D63" s="31"/>
      <c r="E63" s="31"/>
      <c r="F63" s="31"/>
      <c r="G63" s="31"/>
      <c r="H63" s="32"/>
      <c r="I63" s="14">
        <f>SUM(I27+I51+I62)</f>
        <v>0</v>
      </c>
      <c r="J63" s="15">
        <f>SUM(J27+J51+J62)</f>
        <v>0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" customHeight="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" customHeight="1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sheetProtection algorithmName="SHA-512" hashValue="ONoLaiOmpmgsfMqr28e19UtgkAr09Nidhz7mcoaFJK1aBLT970Jb++EeQDoJywOB2fPABZkD+DmyOlWJjCIeGg==" saltValue="mblm5LPcAMI6Mfw1rdjFrA==" spinCount="100000" sheet="1" objects="1" scenarios="1"/>
  <mergeCells count="66">
    <mergeCell ref="A42:J42"/>
    <mergeCell ref="A43:E43"/>
    <mergeCell ref="A44:E44"/>
    <mergeCell ref="A45:E45"/>
    <mergeCell ref="A46:J46"/>
    <mergeCell ref="A47:E47"/>
    <mergeCell ref="A48:E48"/>
    <mergeCell ref="A49:E49"/>
    <mergeCell ref="A50:E50"/>
    <mergeCell ref="A51:H51"/>
    <mergeCell ref="A52:J52"/>
    <mergeCell ref="A53:J53"/>
    <mergeCell ref="A54:J54"/>
    <mergeCell ref="A55:E55"/>
    <mergeCell ref="A1:E1"/>
    <mergeCell ref="F1:J1"/>
    <mergeCell ref="A2:E2"/>
    <mergeCell ref="F2:J2"/>
    <mergeCell ref="A3:E3"/>
    <mergeCell ref="F3:J3"/>
    <mergeCell ref="A4:E4"/>
    <mergeCell ref="A5:J5"/>
    <mergeCell ref="A6:J6"/>
    <mergeCell ref="A7:E7"/>
    <mergeCell ref="A8:E8"/>
    <mergeCell ref="A9:J9"/>
    <mergeCell ref="A10:E10"/>
    <mergeCell ref="A11:E11"/>
    <mergeCell ref="A12:J12"/>
    <mergeCell ref="A13:E13"/>
    <mergeCell ref="A14:E14"/>
    <mergeCell ref="A15:J15"/>
    <mergeCell ref="A16:E16"/>
    <mergeCell ref="A17:E17"/>
    <mergeCell ref="A21:J21"/>
    <mergeCell ref="A18:J18"/>
    <mergeCell ref="A22:E22"/>
    <mergeCell ref="A23:E23"/>
    <mergeCell ref="A24:J24"/>
    <mergeCell ref="A25:E25"/>
    <mergeCell ref="A26:E26"/>
    <mergeCell ref="A34:E34"/>
    <mergeCell ref="A35:J35"/>
    <mergeCell ref="A36:E36"/>
    <mergeCell ref="A37:E37"/>
    <mergeCell ref="A27:H27"/>
    <mergeCell ref="A28:J28"/>
    <mergeCell ref="A29:J29"/>
    <mergeCell ref="A30:J30"/>
    <mergeCell ref="A31:E31"/>
    <mergeCell ref="A61:E61"/>
    <mergeCell ref="A62:H62"/>
    <mergeCell ref="A63:H63"/>
    <mergeCell ref="A20:E20"/>
    <mergeCell ref="A19:E19"/>
    <mergeCell ref="A32:E32"/>
    <mergeCell ref="A56:E56"/>
    <mergeCell ref="A57:E57"/>
    <mergeCell ref="A58:E58"/>
    <mergeCell ref="A59:E59"/>
    <mergeCell ref="A60:E60"/>
    <mergeCell ref="A38:J38"/>
    <mergeCell ref="A39:E39"/>
    <mergeCell ref="A40:E40"/>
    <mergeCell ref="A41:E41"/>
    <mergeCell ref="A33:E33"/>
  </mergeCells>
  <conditionalFormatting sqref="J7">
    <cfRule type="cellIs" dxfId="0" priority="1" operator="lessThanOrEqual">
      <formula>20</formula>
    </cfRule>
  </conditionalFormatting>
  <pageMargins left="0.51181102362204722" right="0.51181102362204722" top="0.59055118110236227" bottom="0.5905511811023622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Mendes de Cordova</dc:creator>
  <cp:lastModifiedBy>Jorge</cp:lastModifiedBy>
  <dcterms:created xsi:type="dcterms:W3CDTF">2019-11-12T10:52:30Z</dcterms:created>
  <dcterms:modified xsi:type="dcterms:W3CDTF">2024-12-05T14:24:19Z</dcterms:modified>
</cp:coreProperties>
</file>